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1.2023" sheetId="1" r:id="rId1"/>
  </sheets>
  <definedNames>
    <definedName name="_xlnm.Print_Area" localSheetId="0">'11.2023'!$A$1:$B$152</definedName>
  </definedNames>
  <calcPr calcId="145621"/>
</workbook>
</file>

<file path=xl/calcChain.xml><?xml version="1.0" encoding="utf-8"?>
<calcChain xmlns="http://schemas.openxmlformats.org/spreadsheetml/2006/main">
  <c r="B141" i="1" l="1"/>
  <c r="B137" i="1"/>
  <c r="B140" i="1"/>
  <c r="B124" i="1"/>
  <c r="B70" i="1"/>
  <c r="B34" i="1"/>
  <c r="B113" i="1" l="1"/>
  <c r="B86" i="1"/>
  <c r="B50" i="1" l="1"/>
  <c r="B131" i="1" l="1"/>
  <c r="B122" i="1"/>
  <c r="B119" i="1"/>
  <c r="B77" i="1"/>
  <c r="B62" i="1"/>
  <c r="B67" i="1" s="1"/>
  <c r="B48" i="1"/>
  <c r="B42" i="1"/>
  <c r="B39" i="1"/>
  <c r="B27" i="1"/>
  <c r="B25" i="1"/>
  <c r="B36" i="1" l="1"/>
  <c r="B133" i="1"/>
  <c r="B59" i="1"/>
  <c r="B90" i="1"/>
  <c r="B106" i="1" s="1"/>
  <c r="B114" i="1" l="1"/>
  <c r="B134" i="1" l="1"/>
</calcChain>
</file>

<file path=xl/sharedStrings.xml><?xml version="1.0" encoding="utf-8"?>
<sst xmlns="http://schemas.openxmlformats.org/spreadsheetml/2006/main" count="129" uniqueCount="129">
  <si>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</si>
  <si>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</si>
  <si>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</si>
  <si>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</si>
  <si>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</si>
  <si>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</si>
  <si>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</si>
  <si>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</si>
  <si>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</si>
  <si>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</si>
  <si>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</si>
  <si>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</si>
  <si>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</si>
  <si>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</si>
  <si>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</si>
  <si>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</si>
  <si>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</si>
  <si>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</si>
  <si>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</si>
  <si>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</si>
  <si>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</si>
  <si>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</si>
  <si>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</si>
  <si>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</si>
  <si>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</si>
  <si>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</si>
  <si>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</si>
  <si>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</si>
  <si>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</si>
  <si>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</si>
  <si>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</si>
  <si>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</si>
  <si>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</si>
  <si>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</si>
  <si>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</si>
  <si>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</si>
  <si>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</si>
  <si>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</si>
  <si>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</si>
  <si>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</si>
  <si>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</si>
  <si>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</si>
  <si>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</si>
  <si>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</si>
  <si>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</si>
  <si>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</si>
  <si>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</si>
  <si>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</si>
  <si>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</si>
  <si>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</si>
  <si>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</si>
  <si>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</si>
  <si>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</si>
  <si>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</si>
  <si>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</si>
  <si>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</si>
  <si>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</si>
  <si>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</si>
  <si>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</si>
  <si>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</si>
  <si>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</si>
  <si>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</si>
  <si>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</si>
  <si>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</si>
  <si>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</si>
  <si>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</si>
  <si>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</si>
  <si>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</si>
  <si>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</si>
  <si>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</si>
  <si>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</si>
  <si>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</si>
  <si>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</si>
  <si>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</si>
  <si>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</si>
  <si>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</si>
  <si>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</si>
  <si>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</si>
  <si>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</si>
  <si>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</si>
  <si>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</si>
  <si>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</si>
  <si>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</si>
  <si>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</si>
  <si>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</si>
  <si>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</si>
  <si>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</si>
  <si>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</si>
  <si>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</si>
  <si>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</si>
  <si>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</si>
  <si>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</si>
  <si>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</si>
  <si>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</si>
  <si>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</si>
  <si>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</si>
  <si>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</si>
  <si>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</si>
  <si>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</si>
  <si>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</si>
  <si>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</si>
  <si>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</si>
  <si>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</si>
  <si>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</si>
  <si>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</si>
  <si>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</si>
  <si>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</si>
  <si>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</si>
  <si>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</si>
  <si>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</si>
  <si>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</si>
  <si>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</si>
  <si>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</si>
  <si>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</si>
  <si>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</si>
  <si>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</si>
  <si>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</si>
  <si>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</si>
  <si>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</si>
  <si>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</si>
  <si>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</si>
  <si>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</si>
  <si>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5.1.8.15 - Outras Saídas</t>
  </si>
  <si>
    <t>7.SALDO BANCÁRIO FINAL EM 30/09/2023</t>
  </si>
  <si>
    <t>Competência: 11/2023</t>
  </si>
  <si>
    <t>1.2.6 - CONTA FIC GIRO - CUSTEIO</t>
  </si>
  <si>
    <t xml:space="preserve">2.3.5 - CONTA FIC GIRO - CUSTEIO </t>
  </si>
  <si>
    <t>4.1.5 - CONTA FIC GIRO CUSTEIO</t>
  </si>
  <si>
    <t xml:space="preserve">7.2.6 - CONTA FIC GIRO CUSTEIO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</si>
</sst>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4" fontId="2" fillId="7" borderId="7" xfId="0" applyNumberFormat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 wrapText="1"/>
    </xf>
    <xf numFmtId="43" fontId="6" fillId="0" borderId="7" xfId="1" applyFont="1" applyFill="1" applyBorder="1" applyAlignment="1">
      <alignment vertical="center"/>
    </xf>
    <xf numFmtId="4" fontId="6" fillId="0" borderId="7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  <xf numFmtId="0" fontId="0" fillId="6" borderId="7" xfId="0" applyFont="1" applyFill="1" applyBorder="1"/>
    <xf numFmtId="4" fontId="0" fillId="6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4" fontId="10" fillId="0" borderId="7" xfId="0" applyNumberFormat="1" applyFont="1" applyFill="1" applyBorder="1" applyAlignment="1" applyProtection="1">
      <alignment horizontal="right" vertical="center" readingOrder="1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144</xdr:row>
      <xdr:rowOff>68036</xdr:rowOff>
    </xdr:from>
    <xdr:to>
      <xdr:col>0</xdr:col>
      <xdr:colOff>6937242</xdr:colOff>
      <xdr:row>149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showGridLines="0" tabSelected="1" topLeftCell="A19" zoomScaleNormal="100" zoomScaleSheetLayoutView="70" zoomScalePageLayoutView="55" workbookViewId="0">
      <selection activeCell="A142" sqref="A142:B144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103" t="s">
        <v>0</v>
      </c>
      <c r="B2" s="103"/>
      <c r="C2" s="2"/>
      <c r="D2" s="1"/>
    </row>
    <row r="3" spans="1:4" x14ac:dyDescent="0.25">
      <c r="A3" s="103"/>
      <c r="B3" s="103"/>
      <c r="C3" s="3"/>
      <c r="D3" s="1"/>
    </row>
    <row r="4" spans="1:4" x14ac:dyDescent="0.25">
      <c r="A4" s="103"/>
      <c r="B4" s="103"/>
      <c r="C4" s="3"/>
      <c r="D4" s="1"/>
    </row>
    <row r="5" spans="1:4" x14ac:dyDescent="0.25">
      <c r="A5" s="103"/>
      <c r="B5" s="103"/>
      <c r="C5" s="3"/>
      <c r="D5" s="1"/>
    </row>
    <row r="6" spans="1:4" x14ac:dyDescent="0.25">
      <c r="A6" s="103"/>
      <c r="B6" s="103"/>
      <c r="C6" s="3"/>
      <c r="D6" s="1"/>
    </row>
    <row r="7" spans="1:4" x14ac:dyDescent="0.25">
      <c r="A7" s="103"/>
      <c r="B7" s="103"/>
      <c r="C7" s="3"/>
      <c r="D7" s="1"/>
    </row>
    <row r="8" spans="1:4" ht="23.25" customHeight="1" x14ac:dyDescent="0.25">
      <c r="A8" s="104" t="s">
        <v>1</v>
      </c>
      <c r="B8" s="104"/>
      <c r="C8" s="3"/>
      <c r="D8" s="1"/>
    </row>
    <row r="9" spans="1:4" ht="23.25" customHeight="1" x14ac:dyDescent="0.25">
      <c r="A9" s="104"/>
      <c r="B9" s="104"/>
      <c r="C9" s="3"/>
      <c r="D9" s="1"/>
    </row>
    <row r="10" spans="1:4" x14ac:dyDescent="0.25">
      <c r="A10" s="105" t="s">
        <v>2</v>
      </c>
      <c r="B10" s="105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06" t="s">
        <v>4</v>
      </c>
      <c r="B12" s="106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07" t="s">
        <v>120</v>
      </c>
      <c r="B14" s="107"/>
      <c r="C14" s="3"/>
    </row>
    <row r="15" spans="1:4" s="8" customFormat="1" x14ac:dyDescent="0.25">
      <c r="A15" s="9" t="s">
        <v>6</v>
      </c>
      <c r="B15" s="10"/>
      <c r="C15" s="3"/>
    </row>
    <row r="16" spans="1:4" x14ac:dyDescent="0.25">
      <c r="A16" s="11" t="s">
        <v>7</v>
      </c>
      <c r="B16" s="11"/>
      <c r="C16" s="3"/>
      <c r="D16" s="1"/>
    </row>
    <row r="17" spans="1:4" x14ac:dyDescent="0.25">
      <c r="A17" s="106" t="s">
        <v>119</v>
      </c>
      <c r="B17" s="106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8</v>
      </c>
      <c r="B19" s="13">
        <v>4837298.24</v>
      </c>
      <c r="C19" s="3"/>
    </row>
    <row r="20" spans="1:4" s="14" customFormat="1" x14ac:dyDescent="0.25">
      <c r="A20" s="15" t="s">
        <v>9</v>
      </c>
      <c r="B20" s="16">
        <v>0</v>
      </c>
      <c r="C20" s="3"/>
    </row>
    <row r="21" spans="1:4" s="14" customFormat="1" x14ac:dyDescent="0.25">
      <c r="A21" s="108"/>
      <c r="B21" s="109"/>
      <c r="C21" s="3"/>
    </row>
    <row r="22" spans="1:4" ht="26.25" x14ac:dyDescent="0.25">
      <c r="A22" s="95" t="s">
        <v>10</v>
      </c>
      <c r="B22" s="95"/>
      <c r="C22" s="3"/>
      <c r="D22" s="1"/>
    </row>
    <row r="23" spans="1:4" x14ac:dyDescent="0.25">
      <c r="A23" s="12" t="s">
        <v>124</v>
      </c>
      <c r="B23" s="4" t="s">
        <v>11</v>
      </c>
      <c r="C23" s="3"/>
      <c r="D23" s="1"/>
    </row>
    <row r="24" spans="1:4" x14ac:dyDescent="0.25">
      <c r="A24" s="17" t="s">
        <v>12</v>
      </c>
      <c r="B24" s="18"/>
      <c r="C24" s="3"/>
      <c r="D24" s="1"/>
    </row>
    <row r="25" spans="1:4" x14ac:dyDescent="0.25">
      <c r="A25" s="19" t="s">
        <v>13</v>
      </c>
      <c r="B25" s="20">
        <f>SUM(B26)</f>
        <v>149.94999999999999</v>
      </c>
      <c r="C25" s="3"/>
      <c r="D25" s="1"/>
    </row>
    <row r="26" spans="1:4" x14ac:dyDescent="0.25">
      <c r="A26" s="21" t="s">
        <v>14</v>
      </c>
      <c r="B26" s="89">
        <v>149.94999999999999</v>
      </c>
      <c r="C26" s="3"/>
      <c r="D26" s="1"/>
    </row>
    <row r="27" spans="1:4" x14ac:dyDescent="0.25">
      <c r="A27" s="19" t="s">
        <v>15</v>
      </c>
      <c r="B27" s="20">
        <f>SUM(B28:B33)</f>
        <v>19757080.219999999</v>
      </c>
      <c r="C27" s="3"/>
      <c r="D27" s="1"/>
    </row>
    <row r="28" spans="1:4" x14ac:dyDescent="0.25">
      <c r="A28" s="23" t="s">
        <v>16</v>
      </c>
      <c r="B28" s="22"/>
      <c r="C28" s="3"/>
      <c r="D28" s="1"/>
    </row>
    <row r="29" spans="1:4" x14ac:dyDescent="0.25">
      <c r="A29" s="23" t="s">
        <v>17</v>
      </c>
      <c r="B29" s="22">
        <v>11470295.35</v>
      </c>
      <c r="C29" s="3"/>
      <c r="D29" s="1"/>
    </row>
    <row r="30" spans="1:4" x14ac:dyDescent="0.25">
      <c r="A30" s="23" t="s">
        <v>18</v>
      </c>
      <c r="B30" s="22">
        <v>6720966.5300000003</v>
      </c>
      <c r="C30" s="3"/>
      <c r="D30" s="1"/>
    </row>
    <row r="31" spans="1:4" x14ac:dyDescent="0.25">
      <c r="A31" s="24" t="s">
        <v>19</v>
      </c>
      <c r="B31" s="22">
        <v>1498388.64</v>
      </c>
      <c r="C31" s="3"/>
      <c r="D31" s="1"/>
    </row>
    <row r="32" spans="1:4" x14ac:dyDescent="0.25">
      <c r="A32" s="24" t="s">
        <v>20</v>
      </c>
      <c r="B32" s="22">
        <v>67429.7</v>
      </c>
      <c r="C32" s="3"/>
      <c r="D32" s="1"/>
    </row>
    <row r="33" spans="1:5" x14ac:dyDescent="0.25">
      <c r="A33" s="24" t="s">
        <v>125</v>
      </c>
      <c r="B33" s="22"/>
      <c r="C33" s="3"/>
      <c r="D33" s="1"/>
    </row>
    <row r="34" spans="1:5" x14ac:dyDescent="0.25">
      <c r="A34" s="19" t="s">
        <v>21</v>
      </c>
      <c r="B34" s="20">
        <f>SUM(B35)</f>
        <v>3900622.95</v>
      </c>
      <c r="C34" s="3"/>
      <c r="D34" s="1"/>
    </row>
    <row r="35" spans="1:5" x14ac:dyDescent="0.25">
      <c r="A35" s="23" t="s">
        <v>22</v>
      </c>
      <c r="B35" s="22">
        <v>3900622.95</v>
      </c>
      <c r="C35" s="3"/>
      <c r="D35" s="1"/>
    </row>
    <row r="36" spans="1:5" x14ac:dyDescent="0.25">
      <c r="A36" s="25" t="s">
        <v>23</v>
      </c>
      <c r="B36" s="20">
        <f>SUM(B25,B27,B34)</f>
        <v>23657853.119999997</v>
      </c>
      <c r="C36" s="3"/>
      <c r="D36" s="1"/>
    </row>
    <row r="37" spans="1:5" x14ac:dyDescent="0.25">
      <c r="A37" s="26"/>
      <c r="B37" s="27"/>
      <c r="C37" s="3"/>
      <c r="D37" s="1"/>
    </row>
    <row r="38" spans="1:5" x14ac:dyDescent="0.25">
      <c r="A38" s="17" t="s">
        <v>24</v>
      </c>
      <c r="B38" s="17"/>
      <c r="C38" s="3"/>
      <c r="D38" s="1"/>
    </row>
    <row r="39" spans="1:5" s="30" customFormat="1" x14ac:dyDescent="0.25">
      <c r="A39" s="28" t="s">
        <v>25</v>
      </c>
      <c r="B39" s="58">
        <f>SUM(B40)</f>
        <v>5594214.1299999999</v>
      </c>
      <c r="C39" s="3"/>
    </row>
    <row r="40" spans="1:5" x14ac:dyDescent="0.25">
      <c r="A40" s="24" t="s">
        <v>26</v>
      </c>
      <c r="B40" s="89">
        <v>5594214.1299999999</v>
      </c>
      <c r="C40" s="3"/>
      <c r="D40" s="1"/>
    </row>
    <row r="41" spans="1:5" s="31" customFormat="1" x14ac:dyDescent="0.25">
      <c r="A41" s="28" t="s">
        <v>27</v>
      </c>
      <c r="B41" s="58">
        <v>0</v>
      </c>
      <c r="C41" s="3"/>
      <c r="D41" s="1"/>
    </row>
    <row r="42" spans="1:5" s="31" customFormat="1" x14ac:dyDescent="0.25">
      <c r="A42" s="32" t="s">
        <v>28</v>
      </c>
      <c r="B42" s="58">
        <f>SUM(B43:B46)</f>
        <v>117896.49999999999</v>
      </c>
      <c r="C42" s="33"/>
      <c r="D42" s="1"/>
      <c r="E42" s="34"/>
    </row>
    <row r="43" spans="1:5" x14ac:dyDescent="0.25">
      <c r="A43" s="23" t="s">
        <v>29</v>
      </c>
      <c r="B43" s="110">
        <v>39051.899999999987</v>
      </c>
      <c r="C43" s="3"/>
      <c r="D43" s="1"/>
    </row>
    <row r="44" spans="1:5" x14ac:dyDescent="0.25">
      <c r="A44" s="23" t="s">
        <v>30</v>
      </c>
      <c r="B44" s="110">
        <v>69492.75</v>
      </c>
      <c r="C44" s="3"/>
      <c r="D44" s="1"/>
    </row>
    <row r="45" spans="1:5" x14ac:dyDescent="0.25">
      <c r="A45" s="24" t="s">
        <v>31</v>
      </c>
      <c r="B45" s="110">
        <v>8958.869999999999</v>
      </c>
      <c r="C45" s="3"/>
      <c r="D45" s="1"/>
    </row>
    <row r="46" spans="1:5" x14ac:dyDescent="0.25">
      <c r="A46" s="24" t="s">
        <v>32</v>
      </c>
      <c r="B46" s="110">
        <v>392.98</v>
      </c>
      <c r="C46" s="3"/>
      <c r="D46" s="1"/>
    </row>
    <row r="47" spans="1:5" x14ac:dyDescent="0.25">
      <c r="A47" s="24" t="s">
        <v>126</v>
      </c>
      <c r="B47" s="110"/>
      <c r="C47" s="3"/>
      <c r="D47" s="1"/>
    </row>
    <row r="48" spans="1:5" s="30" customFormat="1" x14ac:dyDescent="0.25">
      <c r="A48" s="32" t="s">
        <v>33</v>
      </c>
      <c r="B48" s="58">
        <f>SUM(B49)</f>
        <v>15257.73</v>
      </c>
      <c r="C48" s="35"/>
      <c r="D48" s="1"/>
    </row>
    <row r="49" spans="1:4" x14ac:dyDescent="0.25">
      <c r="A49" s="24" t="s">
        <v>34</v>
      </c>
      <c r="B49" s="22">
        <v>15257.73</v>
      </c>
      <c r="C49" s="36"/>
      <c r="D49" s="1"/>
    </row>
    <row r="50" spans="1:4" s="31" customFormat="1" x14ac:dyDescent="0.25">
      <c r="A50" s="32" t="s">
        <v>35</v>
      </c>
      <c r="B50" s="29">
        <f>SUM(B51:B58)</f>
        <v>132527.38999999998</v>
      </c>
      <c r="C50" s="37"/>
    </row>
    <row r="51" spans="1:4" s="40" customFormat="1" x14ac:dyDescent="0.25">
      <c r="A51" s="38" t="s">
        <v>36</v>
      </c>
      <c r="B51" s="22">
        <v>9468.3700000000008</v>
      </c>
      <c r="C51" s="39"/>
    </row>
    <row r="52" spans="1:4" s="40" customFormat="1" x14ac:dyDescent="0.25">
      <c r="A52" s="41" t="s">
        <v>37</v>
      </c>
      <c r="B52" s="22">
        <v>10545.55</v>
      </c>
      <c r="C52" s="39"/>
    </row>
    <row r="53" spans="1:4" s="40" customFormat="1" x14ac:dyDescent="0.25">
      <c r="A53" s="38" t="s">
        <v>38</v>
      </c>
      <c r="B53" s="22">
        <v>5593.53</v>
      </c>
      <c r="C53" s="39"/>
    </row>
    <row r="54" spans="1:4" s="40" customFormat="1" x14ac:dyDescent="0.25">
      <c r="A54" s="38" t="s">
        <v>39</v>
      </c>
      <c r="B54" s="22">
        <v>36.01</v>
      </c>
      <c r="C54" s="39"/>
    </row>
    <row r="55" spans="1:4" s="40" customFormat="1" x14ac:dyDescent="0.25">
      <c r="A55" s="38" t="s">
        <v>40</v>
      </c>
      <c r="B55" s="22"/>
      <c r="C55" s="39"/>
    </row>
    <row r="56" spans="1:4" s="40" customFormat="1" x14ac:dyDescent="0.25">
      <c r="A56" s="38" t="s">
        <v>41</v>
      </c>
      <c r="B56" s="22">
        <v>48</v>
      </c>
      <c r="C56" s="39"/>
    </row>
    <row r="57" spans="1:4" s="40" customFormat="1" x14ac:dyDescent="0.25">
      <c r="A57" s="38" t="s">
        <v>42</v>
      </c>
      <c r="B57" s="22">
        <v>106835.93</v>
      </c>
      <c r="C57" s="39"/>
    </row>
    <row r="58" spans="1:4" s="40" customFormat="1" x14ac:dyDescent="0.25">
      <c r="A58" s="38" t="s">
        <v>121</v>
      </c>
      <c r="B58" s="22"/>
      <c r="C58" s="39"/>
    </row>
    <row r="59" spans="1:4" s="40" customFormat="1" x14ac:dyDescent="0.25">
      <c r="A59" s="42" t="s">
        <v>43</v>
      </c>
      <c r="B59" s="58">
        <f>SUM(B39,B41,B42,B48,B50)</f>
        <v>5859895.75</v>
      </c>
      <c r="C59" s="44"/>
    </row>
    <row r="60" spans="1:4" s="40" customFormat="1" x14ac:dyDescent="0.25">
      <c r="A60" s="45"/>
      <c r="B60" s="46"/>
      <c r="C60" s="44"/>
    </row>
    <row r="61" spans="1:4" s="40" customFormat="1" x14ac:dyDescent="0.25">
      <c r="A61" s="47" t="s">
        <v>44</v>
      </c>
      <c r="B61" s="48"/>
      <c r="C61" s="44"/>
    </row>
    <row r="62" spans="1:4" s="31" customFormat="1" x14ac:dyDescent="0.25">
      <c r="A62" s="28" t="s">
        <v>45</v>
      </c>
      <c r="B62" s="29">
        <f>SUM(B63:B66)</f>
        <v>5315320.0100000007</v>
      </c>
      <c r="C62" s="49"/>
    </row>
    <row r="63" spans="1:4" s="50" customFormat="1" x14ac:dyDescent="0.25">
      <c r="A63" s="23" t="s">
        <v>46</v>
      </c>
      <c r="B63" s="22">
        <v>1028289.37</v>
      </c>
      <c r="C63" s="44"/>
    </row>
    <row r="64" spans="1:4" s="50" customFormat="1" x14ac:dyDescent="0.25">
      <c r="A64" s="23" t="s">
        <v>47</v>
      </c>
      <c r="B64" s="22">
        <v>207000</v>
      </c>
      <c r="C64" s="44"/>
    </row>
    <row r="65" spans="1:3" s="50" customFormat="1" x14ac:dyDescent="0.25">
      <c r="A65" s="24" t="s">
        <v>48</v>
      </c>
      <c r="B65" s="22">
        <v>4029174.61</v>
      </c>
      <c r="C65" s="44"/>
    </row>
    <row r="66" spans="1:3" s="50" customFormat="1" x14ac:dyDescent="0.25">
      <c r="A66" s="24" t="s">
        <v>49</v>
      </c>
      <c r="B66" s="22">
        <v>50856.03</v>
      </c>
      <c r="C66" s="44"/>
    </row>
    <row r="67" spans="1:3" s="40" customFormat="1" x14ac:dyDescent="0.25">
      <c r="A67" s="42" t="s">
        <v>50</v>
      </c>
      <c r="B67" s="29">
        <f>B62</f>
        <v>5315320.0100000007</v>
      </c>
      <c r="C67" s="44"/>
    </row>
    <row r="68" spans="1:3" s="53" customFormat="1" x14ac:dyDescent="0.25">
      <c r="A68" s="4"/>
      <c r="B68" s="51"/>
      <c r="C68" s="52"/>
    </row>
    <row r="69" spans="1:3" s="40" customFormat="1" x14ac:dyDescent="0.25">
      <c r="A69" s="54" t="s">
        <v>51</v>
      </c>
      <c r="B69" s="55"/>
      <c r="C69" s="56"/>
    </row>
    <row r="70" spans="1:3" s="31" customFormat="1" x14ac:dyDescent="0.25">
      <c r="A70" s="57" t="s">
        <v>52</v>
      </c>
      <c r="B70" s="58">
        <f>SUM(B71:B76)</f>
        <v>5885214.1299999999</v>
      </c>
      <c r="C70" s="59"/>
    </row>
    <row r="71" spans="1:3" s="50" customFormat="1" x14ac:dyDescent="0.25">
      <c r="A71" s="23" t="s">
        <v>53</v>
      </c>
      <c r="B71" s="22">
        <v>0</v>
      </c>
      <c r="C71" s="44"/>
    </row>
    <row r="72" spans="1:3" s="50" customFormat="1" x14ac:dyDescent="0.25">
      <c r="A72" s="23" t="s">
        <v>54</v>
      </c>
      <c r="B72" s="22">
        <v>200000</v>
      </c>
      <c r="C72" s="44"/>
    </row>
    <row r="73" spans="1:3" s="50" customFormat="1" x14ac:dyDescent="0.25">
      <c r="A73" s="24" t="s">
        <v>55</v>
      </c>
      <c r="B73" s="22">
        <v>1091000</v>
      </c>
      <c r="C73" s="44"/>
    </row>
    <row r="74" spans="1:3" s="50" customFormat="1" x14ac:dyDescent="0.25">
      <c r="A74" s="24" t="s">
        <v>56</v>
      </c>
      <c r="B74" s="22"/>
      <c r="C74" s="44"/>
    </row>
    <row r="75" spans="1:3" s="50" customFormat="1" x14ac:dyDescent="0.25">
      <c r="A75" s="24" t="s">
        <v>57</v>
      </c>
      <c r="B75" s="22"/>
      <c r="C75" s="44"/>
    </row>
    <row r="76" spans="1:3" s="50" customFormat="1" x14ac:dyDescent="0.25">
      <c r="A76" s="24" t="s">
        <v>127</v>
      </c>
      <c r="B76" s="22">
        <v>4594214.13</v>
      </c>
      <c r="C76" s="44"/>
    </row>
    <row r="77" spans="1:3" s="40" customFormat="1" x14ac:dyDescent="0.25">
      <c r="A77" s="47" t="s">
        <v>58</v>
      </c>
      <c r="B77" s="60">
        <f>B70</f>
        <v>5885214.1299999999</v>
      </c>
      <c r="C77" s="56"/>
    </row>
    <row r="78" spans="1:3" s="53" customFormat="1" x14ac:dyDescent="0.25">
      <c r="A78" s="4"/>
      <c r="B78" s="51"/>
      <c r="C78" s="52"/>
    </row>
    <row r="79" spans="1:3" s="40" customFormat="1" x14ac:dyDescent="0.25">
      <c r="A79" s="47" t="s">
        <v>59</v>
      </c>
      <c r="B79" s="61"/>
      <c r="C79" s="56"/>
    </row>
    <row r="80" spans="1:3" s="40" customFormat="1" x14ac:dyDescent="0.25">
      <c r="A80" s="47" t="s">
        <v>60</v>
      </c>
      <c r="B80" s="47"/>
      <c r="C80" s="62"/>
    </row>
    <row r="81" spans="1:9" s="40" customFormat="1" x14ac:dyDescent="0.25">
      <c r="A81" s="57" t="s">
        <v>61</v>
      </c>
      <c r="B81" s="63">
        <v>1997583.65</v>
      </c>
      <c r="C81" s="39"/>
    </row>
    <row r="82" spans="1:9" s="40" customFormat="1" x14ac:dyDescent="0.25">
      <c r="A82" s="45" t="s">
        <v>62</v>
      </c>
      <c r="B82" s="63">
        <v>1148720.8700000001</v>
      </c>
      <c r="C82" s="39"/>
    </row>
    <row r="83" spans="1:9" s="40" customFormat="1" x14ac:dyDescent="0.25">
      <c r="A83" s="45" t="s">
        <v>63</v>
      </c>
      <c r="B83" s="63">
        <v>967876.84</v>
      </c>
      <c r="C83" s="50"/>
      <c r="D83" s="50"/>
      <c r="E83" s="50"/>
    </row>
    <row r="84" spans="1:9" s="40" customFormat="1" x14ac:dyDescent="0.25">
      <c r="A84" s="57" t="s">
        <v>64</v>
      </c>
      <c r="B84" s="29"/>
      <c r="C84" s="50"/>
      <c r="D84" s="50"/>
      <c r="E84" s="50"/>
    </row>
    <row r="85" spans="1:9" s="40" customFormat="1" x14ac:dyDescent="0.25">
      <c r="A85" s="57" t="s">
        <v>65</v>
      </c>
      <c r="B85" s="63">
        <v>192217.92</v>
      </c>
    </row>
    <row r="86" spans="1:9" s="40" customFormat="1" x14ac:dyDescent="0.25">
      <c r="A86" s="57" t="s">
        <v>66</v>
      </c>
      <c r="B86" s="29">
        <f>SUM(B87:B88)</f>
        <v>721335.55999999994</v>
      </c>
      <c r="C86" s="53"/>
      <c r="D86" s="53"/>
      <c r="E86" s="53"/>
    </row>
    <row r="87" spans="1:9" s="40" customFormat="1" x14ac:dyDescent="0.25">
      <c r="A87" s="64" t="s">
        <v>67</v>
      </c>
      <c r="B87" s="65">
        <v>709510.44</v>
      </c>
    </row>
    <row r="88" spans="1:9" s="40" customFormat="1" x14ac:dyDescent="0.25">
      <c r="A88" s="64" t="s">
        <v>68</v>
      </c>
      <c r="B88" s="65">
        <v>11825.12</v>
      </c>
      <c r="C88" s="31"/>
      <c r="D88" s="31"/>
      <c r="E88" s="31"/>
    </row>
    <row r="89" spans="1:9" s="40" customFormat="1" ht="30" x14ac:dyDescent="0.25">
      <c r="A89" s="57" t="s">
        <v>69</v>
      </c>
      <c r="B89" s="29">
        <v>0</v>
      </c>
      <c r="C89" s="50"/>
      <c r="D89" s="50"/>
      <c r="E89" s="50"/>
    </row>
    <row r="90" spans="1:9" s="40" customFormat="1" x14ac:dyDescent="0.25">
      <c r="A90" s="66" t="s">
        <v>70</v>
      </c>
      <c r="B90" s="29">
        <f>SUM(B91:B105)</f>
        <v>109569.09000000001</v>
      </c>
      <c r="C90" s="50"/>
      <c r="D90" s="50"/>
      <c r="E90" s="50"/>
    </row>
    <row r="91" spans="1:9" s="40" customFormat="1" x14ac:dyDescent="0.25">
      <c r="A91" s="64" t="s">
        <v>71</v>
      </c>
      <c r="B91" s="90">
        <v>34779.75</v>
      </c>
      <c r="C91" s="50"/>
      <c r="D91" s="50"/>
      <c r="E91" s="50"/>
    </row>
    <row r="92" spans="1:9" s="40" customFormat="1" x14ac:dyDescent="0.25">
      <c r="A92" s="64" t="s">
        <v>72</v>
      </c>
      <c r="B92" s="90">
        <v>61787.3</v>
      </c>
      <c r="C92" s="50"/>
      <c r="D92" s="50"/>
      <c r="E92" s="50"/>
    </row>
    <row r="93" spans="1:9" s="40" customFormat="1" x14ac:dyDescent="0.25">
      <c r="A93" s="64" t="s">
        <v>73</v>
      </c>
      <c r="B93" s="90">
        <v>1600</v>
      </c>
      <c r="C93" s="50"/>
      <c r="D93" s="50"/>
      <c r="E93" s="50"/>
      <c r="F93" s="50"/>
      <c r="G93" s="50"/>
      <c r="H93" s="50"/>
      <c r="I93" s="50"/>
    </row>
    <row r="94" spans="1:9" s="40" customFormat="1" x14ac:dyDescent="0.25">
      <c r="A94" s="64" t="s">
        <v>74</v>
      </c>
      <c r="B94" s="90">
        <v>5593.53</v>
      </c>
    </row>
    <row r="95" spans="1:9" s="40" customFormat="1" x14ac:dyDescent="0.25">
      <c r="A95" s="64" t="s">
        <v>75</v>
      </c>
      <c r="B95" s="90"/>
      <c r="C95" s="53"/>
      <c r="D95" s="53"/>
      <c r="E95" s="53"/>
    </row>
    <row r="96" spans="1:9" s="40" customFormat="1" x14ac:dyDescent="0.25">
      <c r="A96" s="64" t="s">
        <v>76</v>
      </c>
      <c r="B96" s="90"/>
    </row>
    <row r="97" spans="1:3" s="40" customFormat="1" x14ac:dyDescent="0.25">
      <c r="A97" s="64" t="s">
        <v>77</v>
      </c>
      <c r="B97" s="90"/>
    </row>
    <row r="98" spans="1:3" s="40" customFormat="1" x14ac:dyDescent="0.25">
      <c r="A98" s="64" t="s">
        <v>78</v>
      </c>
      <c r="B98" s="90"/>
    </row>
    <row r="99" spans="1:3" s="40" customFormat="1" x14ac:dyDescent="0.25">
      <c r="A99" s="64" t="s">
        <v>79</v>
      </c>
      <c r="B99" s="90"/>
    </row>
    <row r="100" spans="1:3" s="40" customFormat="1" x14ac:dyDescent="0.25">
      <c r="A100" s="64" t="s">
        <v>80</v>
      </c>
      <c r="B100" s="65"/>
      <c r="C100" s="39"/>
    </row>
    <row r="101" spans="1:3" s="40" customFormat="1" x14ac:dyDescent="0.25">
      <c r="A101" s="64" t="s">
        <v>81</v>
      </c>
      <c r="B101" s="65">
        <v>1046.3</v>
      </c>
      <c r="C101" s="39"/>
    </row>
    <row r="102" spans="1:3" s="40" customFormat="1" x14ac:dyDescent="0.25">
      <c r="A102" s="64" t="s">
        <v>82</v>
      </c>
      <c r="B102" s="65">
        <v>4714.21</v>
      </c>
      <c r="C102" s="39"/>
    </row>
    <row r="103" spans="1:3" s="40" customFormat="1" x14ac:dyDescent="0.25">
      <c r="A103" s="64" t="s">
        <v>83</v>
      </c>
      <c r="B103" s="65"/>
      <c r="C103" s="39"/>
    </row>
    <row r="104" spans="1:3" s="40" customFormat="1" x14ac:dyDescent="0.25">
      <c r="A104" s="64" t="s">
        <v>84</v>
      </c>
      <c r="B104" s="65">
        <v>48</v>
      </c>
      <c r="C104" s="39"/>
    </row>
    <row r="105" spans="1:3" s="40" customFormat="1" x14ac:dyDescent="0.25">
      <c r="A105" s="64" t="s">
        <v>122</v>
      </c>
      <c r="B105" s="65"/>
      <c r="C105" s="39"/>
    </row>
    <row r="106" spans="1:3" s="40" customFormat="1" x14ac:dyDescent="0.25">
      <c r="A106" s="4" t="s">
        <v>85</v>
      </c>
      <c r="B106" s="88">
        <f>SUM(B81,B82,B83,B84,B85,B86,B89,B90)</f>
        <v>5137303.93</v>
      </c>
      <c r="C106" s="39"/>
    </row>
    <row r="107" spans="1:3" s="40" customFormat="1" x14ac:dyDescent="0.25">
      <c r="A107" s="4"/>
      <c r="B107" s="67"/>
      <c r="C107" s="39"/>
    </row>
    <row r="108" spans="1:3" s="40" customFormat="1" x14ac:dyDescent="0.25">
      <c r="A108" s="47" t="s">
        <v>86</v>
      </c>
      <c r="B108" s="47"/>
      <c r="C108" s="44"/>
    </row>
    <row r="109" spans="1:3" s="50" customFormat="1" x14ac:dyDescent="0.25">
      <c r="A109" s="68" t="s">
        <v>87</v>
      </c>
      <c r="B109" s="22">
        <v>7000</v>
      </c>
      <c r="C109" s="44"/>
    </row>
    <row r="110" spans="1:3" s="50" customFormat="1" x14ac:dyDescent="0.25">
      <c r="A110" s="68" t="s">
        <v>88</v>
      </c>
      <c r="B110" s="65"/>
      <c r="C110" s="44"/>
    </row>
    <row r="111" spans="1:3" s="50" customFormat="1" x14ac:dyDescent="0.25">
      <c r="A111" s="68" t="s">
        <v>89</v>
      </c>
      <c r="B111" s="65"/>
      <c r="C111" s="44"/>
    </row>
    <row r="112" spans="1:3" s="50" customFormat="1" x14ac:dyDescent="0.25">
      <c r="A112" s="68" t="s">
        <v>90</v>
      </c>
      <c r="B112" s="65"/>
      <c r="C112" s="44"/>
    </row>
    <row r="113" spans="1:4" s="50" customFormat="1" x14ac:dyDescent="0.25">
      <c r="A113" s="32" t="s">
        <v>91</v>
      </c>
      <c r="B113" s="69">
        <f>B109+B110+B111+B112</f>
        <v>7000</v>
      </c>
      <c r="C113" s="70"/>
    </row>
    <row r="114" spans="1:4" s="40" customFormat="1" ht="14.25" customHeight="1" x14ac:dyDescent="0.25">
      <c r="A114" s="4" t="s">
        <v>92</v>
      </c>
      <c r="B114" s="43">
        <f>B106+B113</f>
        <v>5144303.93</v>
      </c>
      <c r="C114" s="56"/>
      <c r="D114" s="71"/>
    </row>
    <row r="115" spans="1:4" s="40" customFormat="1" x14ac:dyDescent="0.25">
      <c r="A115" s="4"/>
      <c r="B115" s="46"/>
      <c r="C115" s="56"/>
    </row>
    <row r="116" spans="1:4" s="40" customFormat="1" x14ac:dyDescent="0.25">
      <c r="A116" s="54" t="s">
        <v>93</v>
      </c>
      <c r="B116" s="55"/>
      <c r="C116" s="56"/>
    </row>
    <row r="117" spans="1:4" s="40" customFormat="1" x14ac:dyDescent="0.25">
      <c r="A117" s="68" t="s">
        <v>94</v>
      </c>
      <c r="B117" s="46">
        <v>0</v>
      </c>
      <c r="C117" s="44"/>
    </row>
    <row r="118" spans="1:4" s="40" customFormat="1" x14ac:dyDescent="0.25">
      <c r="A118" s="68" t="s">
        <v>95</v>
      </c>
      <c r="B118" s="72">
        <v>0</v>
      </c>
      <c r="C118" s="2"/>
    </row>
    <row r="119" spans="1:4" s="40" customFormat="1" x14ac:dyDescent="0.25">
      <c r="A119" s="73" t="s">
        <v>96</v>
      </c>
      <c r="B119" s="74">
        <f>B117+B118</f>
        <v>0</v>
      </c>
      <c r="C119" s="2"/>
    </row>
    <row r="120" spans="1:4" s="76" customFormat="1" x14ac:dyDescent="0.25">
      <c r="A120" s="96"/>
      <c r="B120" s="96"/>
      <c r="C120" s="75"/>
    </row>
    <row r="121" spans="1:4" s="40" customFormat="1" x14ac:dyDescent="0.25">
      <c r="A121" s="17" t="s">
        <v>123</v>
      </c>
      <c r="B121" s="77"/>
      <c r="C121" s="36"/>
    </row>
    <row r="122" spans="1:4" s="80" customFormat="1" x14ac:dyDescent="0.25">
      <c r="A122" s="78" t="s">
        <v>97</v>
      </c>
      <c r="B122" s="79">
        <f>SUM(B123)</f>
        <v>2412.42</v>
      </c>
      <c r="C122" s="35"/>
    </row>
    <row r="123" spans="1:4" x14ac:dyDescent="0.25">
      <c r="A123" s="23" t="s">
        <v>98</v>
      </c>
      <c r="B123" s="22">
        <v>2412.42</v>
      </c>
      <c r="C123" s="36"/>
      <c r="D123" s="1"/>
    </row>
    <row r="124" spans="1:4" s="80" customFormat="1" x14ac:dyDescent="0.25">
      <c r="A124" s="78" t="s">
        <v>99</v>
      </c>
      <c r="B124" s="79">
        <f>SUM(B125:B130)</f>
        <v>23393326.449999999</v>
      </c>
      <c r="C124" s="35"/>
    </row>
    <row r="125" spans="1:4" x14ac:dyDescent="0.25">
      <c r="A125" s="23" t="s">
        <v>100</v>
      </c>
      <c r="B125" s="23">
        <v>563.45000000000005</v>
      </c>
      <c r="C125" s="36"/>
      <c r="D125" s="1"/>
    </row>
    <row r="126" spans="1:4" x14ac:dyDescent="0.25">
      <c r="A126" s="23" t="s">
        <v>101</v>
      </c>
      <c r="B126" s="23">
        <v>11532788.1</v>
      </c>
      <c r="C126" s="36"/>
      <c r="D126" s="1"/>
    </row>
    <row r="127" spans="1:4" x14ac:dyDescent="0.25">
      <c r="A127" s="23" t="s">
        <v>102</v>
      </c>
      <c r="B127" s="23">
        <v>5731729.0599999996</v>
      </c>
      <c r="C127" s="36"/>
      <c r="D127" s="1"/>
    </row>
    <row r="128" spans="1:4" x14ac:dyDescent="0.25">
      <c r="A128" s="24" t="s">
        <v>103</v>
      </c>
      <c r="B128" s="23">
        <v>1456491.48</v>
      </c>
      <c r="C128" s="36"/>
      <c r="D128" s="1"/>
    </row>
    <row r="129" spans="1:4" x14ac:dyDescent="0.25">
      <c r="A129" s="24" t="s">
        <v>104</v>
      </c>
      <c r="B129" s="23">
        <v>77540.23</v>
      </c>
      <c r="C129" s="3"/>
      <c r="D129" s="1"/>
    </row>
    <row r="130" spans="1:4" x14ac:dyDescent="0.25">
      <c r="A130" s="24" t="s">
        <v>128</v>
      </c>
      <c r="B130" s="23">
        <v>4594214.13</v>
      </c>
      <c r="C130" s="3"/>
      <c r="D130" s="1"/>
    </row>
    <row r="131" spans="1:4" s="80" customFormat="1" x14ac:dyDescent="0.25">
      <c r="A131" s="78" t="s">
        <v>105</v>
      </c>
      <c r="B131" s="79">
        <f>B132</f>
        <v>977706.07</v>
      </c>
      <c r="C131" s="35"/>
    </row>
    <row r="132" spans="1:4" x14ac:dyDescent="0.25">
      <c r="A132" s="23" t="s">
        <v>106</v>
      </c>
      <c r="B132" s="23">
        <v>977706.07</v>
      </c>
      <c r="C132" s="36"/>
      <c r="D132" s="1"/>
    </row>
    <row r="133" spans="1:4" s="40" customFormat="1" x14ac:dyDescent="0.25">
      <c r="A133" s="73" t="s">
        <v>107</v>
      </c>
      <c r="B133" s="79">
        <f>SUM(B131,B124,B122)</f>
        <v>24373444.940000001</v>
      </c>
      <c r="C133" s="36"/>
    </row>
    <row r="134" spans="1:4" s="40" customFormat="1" x14ac:dyDescent="0.25">
      <c r="A134" s="73" t="s">
        <v>108</v>
      </c>
      <c r="B134" s="79">
        <f>(B36+B59)-(B114+B119)</f>
        <v>24373444.939999998</v>
      </c>
      <c r="C134" s="36"/>
    </row>
    <row r="135" spans="1:4" s="40" customFormat="1" x14ac:dyDescent="0.25">
      <c r="A135" s="93" t="s">
        <v>109</v>
      </c>
      <c r="B135" s="94"/>
      <c r="C135" s="81"/>
      <c r="D135" s="2"/>
    </row>
    <row r="136" spans="1:4" s="40" customFormat="1" x14ac:dyDescent="0.25">
      <c r="A136" s="82" t="s">
        <v>110</v>
      </c>
      <c r="B136" s="83"/>
      <c r="C136" s="81"/>
      <c r="D136" s="2"/>
    </row>
    <row r="137" spans="1:4" s="40" customFormat="1" x14ac:dyDescent="0.25">
      <c r="A137" s="84" t="s">
        <v>111</v>
      </c>
      <c r="B137" s="92">
        <f>443325.34+26548.45+12256.16+94611.06+74836.33</f>
        <v>651577.34</v>
      </c>
      <c r="C137" s="81"/>
      <c r="D137" s="2"/>
    </row>
    <row r="138" spans="1:4" s="40" customFormat="1" x14ac:dyDescent="0.25">
      <c r="A138" s="84" t="s">
        <v>112</v>
      </c>
      <c r="B138" s="92"/>
      <c r="C138" s="81"/>
      <c r="D138" s="2"/>
    </row>
    <row r="139" spans="1:4" s="40" customFormat="1" x14ac:dyDescent="0.25">
      <c r="A139" s="84" t="s">
        <v>113</v>
      </c>
      <c r="B139" s="92"/>
      <c r="C139" s="81"/>
      <c r="D139" s="2"/>
    </row>
    <row r="140" spans="1:4" s="40" customFormat="1" x14ac:dyDescent="0.25">
      <c r="A140" s="85" t="s">
        <v>114</v>
      </c>
      <c r="B140" s="91">
        <f>37757.61+7199.64</f>
        <v>44957.25</v>
      </c>
      <c r="C140" s="81"/>
      <c r="D140" s="2"/>
    </row>
    <row r="141" spans="1:4" s="40" customFormat="1" x14ac:dyDescent="0.25">
      <c r="A141" s="82" t="s">
        <v>115</v>
      </c>
      <c r="B141" s="86">
        <f>B137+B138+B139+B140</f>
        <v>696534.59</v>
      </c>
      <c r="C141" s="87"/>
      <c r="D141" s="2"/>
    </row>
    <row r="142" spans="1:4" s="40" customFormat="1" x14ac:dyDescent="0.25">
      <c r="A142" s="97" t="s">
        <v>116</v>
      </c>
      <c r="B142" s="98"/>
      <c r="C142" s="1"/>
      <c r="D142" s="2"/>
    </row>
    <row r="143" spans="1:4" s="40" customFormat="1" x14ac:dyDescent="0.25">
      <c r="A143" s="99"/>
      <c r="B143" s="100"/>
      <c r="C143" s="1"/>
      <c r="D143" s="2"/>
    </row>
    <row r="144" spans="1:4" s="40" customFormat="1" x14ac:dyDescent="0.25">
      <c r="A144" s="101"/>
      <c r="B144" s="102"/>
      <c r="C144" s="1"/>
      <c r="D144" s="2"/>
    </row>
    <row r="145" spans="1:4" x14ac:dyDescent="0.25">
      <c r="A145" s="40" t="s">
        <v>117</v>
      </c>
      <c r="B145" s="40"/>
    </row>
    <row r="146" spans="1:4" x14ac:dyDescent="0.25">
      <c r="A146" s="40"/>
      <c r="B146" s="40"/>
    </row>
    <row r="147" spans="1:4" x14ac:dyDescent="0.25">
      <c r="A147" s="40" t="s">
        <v>118</v>
      </c>
      <c r="B147" s="40"/>
    </row>
    <row r="148" spans="1:4" s="40" customFormat="1" x14ac:dyDescent="0.25">
      <c r="A148" s="1"/>
      <c r="B148" s="1"/>
      <c r="C148" s="1"/>
      <c r="D148" s="2"/>
    </row>
    <row r="158" spans="1:4" x14ac:dyDescent="0.25">
      <c r="B158" s="30"/>
    </row>
  </sheetData>
  <mergeCells count="10">
    <mergeCell ref="A22:B22"/>
    <mergeCell ref="A120:B120"/>
    <mergeCell ref="A142:B144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11.2023</vt:lpstr>
      <vt:lpstr>'11.2023'!Area_de_impressao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2024-01-17T13:16:43Z</dcterms:modified>
</cp:coreProperties>
</file>